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松岡　久和</author>
  </authors>
  <commentList>
    <comment ref="C1" authorId="0">
      <text>
        <r>
          <rPr>
            <b/>
            <sz val="9"/>
            <rFont val="ＭＳ Ｐゴシック"/>
            <family val="3"/>
          </rPr>
          <t>最高制限利率を変える場合は、ここを0.18に変えて下さい。</t>
        </r>
      </text>
    </comment>
  </commentList>
</comments>
</file>

<file path=xl/sharedStrings.xml><?xml version="1.0" encoding="utf-8"?>
<sst xmlns="http://schemas.openxmlformats.org/spreadsheetml/2006/main" count="109" uniqueCount="34">
  <si>
    <t>利息計算始期</t>
  </si>
  <si>
    <t>利息計算終期</t>
  </si>
  <si>
    <t>法律上の元本額</t>
  </si>
  <si>
    <t>貸与日数</t>
  </si>
  <si>
    <t>制限利息額</t>
  </si>
  <si>
    <t>計算上の元本額</t>
  </si>
  <si>
    <t>過払利息額</t>
  </si>
  <si>
    <t>第１回目返済分</t>
  </si>
  <si>
    <t>第１回目返済後</t>
  </si>
  <si>
    <t>法律上の元本は</t>
  </si>
  <si>
    <t>第２回目返済分</t>
  </si>
  <si>
    <t>第２回目返済後</t>
  </si>
  <si>
    <t>第３回目返済分</t>
  </si>
  <si>
    <t>第３回目返済後</t>
  </si>
  <si>
    <t>第４回目返済分</t>
  </si>
  <si>
    <t>第４回目返済後</t>
  </si>
  <si>
    <t>第５回目返済分</t>
  </si>
  <si>
    <t>第５回目返済後</t>
  </si>
  <si>
    <t>第６回目返済分</t>
  </si>
  <si>
    <t>第６回目返済後</t>
  </si>
  <si>
    <t>第７回目返済分</t>
  </si>
  <si>
    <t>第７回目返済後</t>
  </si>
  <si>
    <t>第８回目返済分</t>
  </si>
  <si>
    <t>第８回目返済後</t>
  </si>
  <si>
    <t>第９回目返済分</t>
  </si>
  <si>
    <t>第９回目返済後</t>
  </si>
  <si>
    <t>法律上の元本もすべて消滅し、</t>
  </si>
  <si>
    <t>円が過払い。もはや第10回目に返済する元本は存在しない。</t>
  </si>
  <si>
    <t>円が残る。</t>
  </si>
  <si>
    <t>最高制限利率</t>
  </si>
  <si>
    <t>→債務者に最も有利な10回目の元本に充当</t>
  </si>
  <si>
    <t>→債務者に最も有利な10回目の元本に充当し、</t>
  </si>
  <si>
    <t>10回目の元本が消滅したので、債務者に次に有利な9回目の元本に充当</t>
  </si>
  <si>
    <t>→9回目の元本（もうそれしか残っていない）に充当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</si>
</sst>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10"/>
      <color indexed="8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vertical="center"/>
    </xf>
    <xf numFmtId="0" fontId="4" fillId="0" borderId="0" xfId="0" applyFont="1" applyBorder="1" applyAlignment="1">
      <alignment/>
    </xf>
    <xf numFmtId="176" fontId="4" fillId="0" borderId="0" xfId="15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58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0" xfId="0" applyNumberForma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7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8" fontId="6" fillId="2" borderId="0" xfId="17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/>
    </xf>
    <xf numFmtId="58" fontId="6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F28" sqref="F28"/>
    </sheetView>
  </sheetViews>
  <sheetFormatPr defaultColWidth="9.00390625" defaultRowHeight="13.5"/>
  <cols>
    <col min="2" max="2" width="16.625" style="1" customWidth="1"/>
    <col min="3" max="3" width="13.50390625" style="1" customWidth="1"/>
    <col min="4" max="4" width="14.00390625" style="1" customWidth="1"/>
    <col min="5" max="5" width="14.50390625" style="0" customWidth="1"/>
    <col min="6" max="6" width="14.75390625" style="0" customWidth="1"/>
    <col min="7" max="7" width="16.25390625" style="0" customWidth="1"/>
    <col min="9" max="9" width="13.375" style="0" customWidth="1"/>
  </cols>
  <sheetData>
    <row r="1" spans="2:3" ht="13.5">
      <c r="B1" s="1" t="s">
        <v>29</v>
      </c>
      <c r="C1" s="24">
        <v>0.2</v>
      </c>
    </row>
    <row r="2" spans="1:11" ht="13.5">
      <c r="A2" s="2"/>
      <c r="B2" s="2" t="s">
        <v>7</v>
      </c>
      <c r="C2" s="4"/>
      <c r="D2" s="5"/>
      <c r="E2" s="3"/>
      <c r="F2" s="2"/>
      <c r="G2" s="2"/>
      <c r="H2" s="2"/>
      <c r="I2" s="2"/>
      <c r="J2" s="2"/>
      <c r="K2" s="2"/>
    </row>
    <row r="3" spans="1:11" ht="13.5">
      <c r="A3" s="2"/>
      <c r="B3" s="13" t="s">
        <v>2</v>
      </c>
      <c r="C3" s="14" t="s">
        <v>5</v>
      </c>
      <c r="D3" s="15" t="s">
        <v>0</v>
      </c>
      <c r="E3" s="15" t="s">
        <v>1</v>
      </c>
      <c r="F3" s="15" t="s">
        <v>3</v>
      </c>
      <c r="G3" s="15" t="s">
        <v>4</v>
      </c>
      <c r="H3" s="12" t="s">
        <v>6</v>
      </c>
      <c r="I3" s="7"/>
      <c r="J3" s="2"/>
      <c r="K3" s="2"/>
    </row>
    <row r="4" spans="1:11" ht="13.5">
      <c r="A4" s="2"/>
      <c r="B4" s="8">
        <v>100000</v>
      </c>
      <c r="C4" s="8">
        <v>80000</v>
      </c>
      <c r="D4" s="11">
        <v>37469</v>
      </c>
      <c r="E4" s="11">
        <v>37500</v>
      </c>
      <c r="F4" s="10">
        <f>DATEDIF("2002/8/1","2002/9/1","D")</f>
        <v>31</v>
      </c>
      <c r="G4" s="8">
        <f>C4*$C$1*F4/365</f>
        <v>1358.9041095890411</v>
      </c>
      <c r="H4" s="22">
        <f>B4-C4-G4</f>
        <v>18641.095890410958</v>
      </c>
      <c r="I4" s="2" t="s">
        <v>30</v>
      </c>
      <c r="J4" s="2"/>
      <c r="K4" s="2"/>
    </row>
    <row r="5" spans="1:11" ht="13.5">
      <c r="A5" s="2"/>
      <c r="B5" s="8" t="s">
        <v>8</v>
      </c>
      <c r="C5" s="8" t="s">
        <v>9</v>
      </c>
      <c r="D5" s="23">
        <f>1000000-100000-H4</f>
        <v>881358.904109589</v>
      </c>
      <c r="E5" s="11" t="s">
        <v>28</v>
      </c>
      <c r="F5" s="10"/>
      <c r="G5" s="8"/>
      <c r="H5" s="16"/>
      <c r="I5" s="2"/>
      <c r="J5" s="2"/>
      <c r="K5" s="2"/>
    </row>
    <row r="6" spans="1:11" ht="13.5">
      <c r="A6" s="2"/>
      <c r="B6" s="8"/>
      <c r="C6" s="8"/>
      <c r="D6" s="17"/>
      <c r="E6" s="11"/>
      <c r="F6" s="10"/>
      <c r="G6" s="8"/>
      <c r="H6" s="16"/>
      <c r="I6" s="2"/>
      <c r="J6" s="2"/>
      <c r="K6" s="2"/>
    </row>
    <row r="7" spans="1:11" ht="13.5">
      <c r="A7" s="2"/>
      <c r="B7" s="2" t="s">
        <v>10</v>
      </c>
      <c r="C7" s="4"/>
      <c r="D7" s="5"/>
      <c r="E7" s="3"/>
      <c r="F7" s="2"/>
      <c r="G7" s="2"/>
      <c r="H7" s="2"/>
      <c r="I7" s="2"/>
      <c r="J7" s="2"/>
      <c r="K7" s="2"/>
    </row>
    <row r="8" spans="1:11" ht="13.5">
      <c r="A8" s="2"/>
      <c r="B8" s="13" t="s">
        <v>2</v>
      </c>
      <c r="C8" s="14" t="s">
        <v>5</v>
      </c>
      <c r="D8" s="15" t="s">
        <v>0</v>
      </c>
      <c r="E8" s="15" t="s">
        <v>1</v>
      </c>
      <c r="F8" s="15" t="s">
        <v>3</v>
      </c>
      <c r="G8" s="15" t="s">
        <v>4</v>
      </c>
      <c r="H8" s="12" t="s">
        <v>6</v>
      </c>
      <c r="I8" s="7"/>
      <c r="J8" s="2"/>
      <c r="K8" s="2"/>
    </row>
    <row r="9" spans="1:11" ht="13.5">
      <c r="A9" s="2"/>
      <c r="B9" s="8">
        <v>100000</v>
      </c>
      <c r="C9" s="8">
        <v>80000</v>
      </c>
      <c r="D9" s="11">
        <v>37469</v>
      </c>
      <c r="E9" s="11">
        <v>37530</v>
      </c>
      <c r="F9" s="10">
        <f>DATEDIF("2002/8/1","2002/10/1","D")</f>
        <v>61</v>
      </c>
      <c r="G9" s="8">
        <f>C9*$C$1*F9/365</f>
        <v>2673.972602739726</v>
      </c>
      <c r="H9" s="22">
        <f>B9-C9-G9</f>
        <v>17326.027397260274</v>
      </c>
      <c r="I9" s="2" t="s">
        <v>30</v>
      </c>
      <c r="J9" s="2"/>
      <c r="K9" s="2"/>
    </row>
    <row r="10" spans="1:11" ht="13.5">
      <c r="A10" s="2"/>
      <c r="B10" s="8" t="s">
        <v>11</v>
      </c>
      <c r="C10" s="8" t="s">
        <v>9</v>
      </c>
      <c r="D10" s="23">
        <f>D5-100000-H9</f>
        <v>764032.8767123288</v>
      </c>
      <c r="E10" s="11" t="s">
        <v>28</v>
      </c>
      <c r="F10" s="10"/>
      <c r="G10" s="8"/>
      <c r="H10" s="16"/>
      <c r="I10" s="2"/>
      <c r="J10" s="2"/>
      <c r="K10" s="2"/>
    </row>
    <row r="11" spans="1:11" ht="13.5">
      <c r="A11" s="2"/>
      <c r="B11" s="8"/>
      <c r="C11" s="8"/>
      <c r="D11" s="17"/>
      <c r="E11" s="11"/>
      <c r="F11" s="10"/>
      <c r="G11" s="8"/>
      <c r="H11" s="16"/>
      <c r="I11" s="2"/>
      <c r="J11" s="2"/>
      <c r="K11" s="2"/>
    </row>
    <row r="12" spans="1:11" ht="13.5">
      <c r="A12" s="2"/>
      <c r="B12" s="2" t="s">
        <v>12</v>
      </c>
      <c r="C12" s="4"/>
      <c r="D12" s="5"/>
      <c r="E12" s="3"/>
      <c r="F12" s="2"/>
      <c r="G12" s="2"/>
      <c r="H12" s="2"/>
      <c r="I12" s="2"/>
      <c r="J12" s="2"/>
      <c r="K12" s="2"/>
    </row>
    <row r="13" spans="1:11" ht="13.5">
      <c r="A13" s="2"/>
      <c r="B13" s="13" t="s">
        <v>2</v>
      </c>
      <c r="C13" s="14" t="s">
        <v>5</v>
      </c>
      <c r="D13" s="15" t="s">
        <v>0</v>
      </c>
      <c r="E13" s="15" t="s">
        <v>1</v>
      </c>
      <c r="F13" s="15" t="s">
        <v>3</v>
      </c>
      <c r="G13" s="15" t="s">
        <v>4</v>
      </c>
      <c r="H13" s="12" t="s">
        <v>6</v>
      </c>
      <c r="I13" s="7"/>
      <c r="J13" s="2"/>
      <c r="K13" s="2"/>
    </row>
    <row r="14" spans="1:11" ht="13.5">
      <c r="A14" s="2"/>
      <c r="B14" s="8">
        <v>100000</v>
      </c>
      <c r="C14" s="8">
        <v>80000</v>
      </c>
      <c r="D14" s="11">
        <v>37469</v>
      </c>
      <c r="E14" s="11">
        <v>37561</v>
      </c>
      <c r="F14" s="10">
        <f>DATEDIF("2002/8/1","2002/11/1","D")</f>
        <v>92</v>
      </c>
      <c r="G14" s="8">
        <f>C14*$C$1*F14/365</f>
        <v>4032.876712328767</v>
      </c>
      <c r="H14" s="22">
        <f>B14-C14-G14</f>
        <v>15967.123287671233</v>
      </c>
      <c r="I14" s="2" t="s">
        <v>30</v>
      </c>
      <c r="J14" s="2"/>
      <c r="K14" s="2"/>
    </row>
    <row r="15" spans="1:11" ht="13.5">
      <c r="A15" s="2"/>
      <c r="B15" s="8" t="s">
        <v>13</v>
      </c>
      <c r="C15" s="8" t="s">
        <v>9</v>
      </c>
      <c r="D15" s="23">
        <f>D10-100000-H14</f>
        <v>648065.7534246575</v>
      </c>
      <c r="E15" s="11" t="s">
        <v>28</v>
      </c>
      <c r="F15" s="10"/>
      <c r="G15" s="8"/>
      <c r="H15" s="16"/>
      <c r="I15" s="2"/>
      <c r="J15" s="2"/>
      <c r="K15" s="2"/>
    </row>
    <row r="16" spans="1:11" ht="13.5">
      <c r="A16" s="2"/>
      <c r="B16" s="8"/>
      <c r="C16" s="8"/>
      <c r="D16" s="17"/>
      <c r="E16" s="11"/>
      <c r="F16" s="10"/>
      <c r="G16" s="8"/>
      <c r="H16" s="16"/>
      <c r="I16" s="2"/>
      <c r="J16" s="2"/>
      <c r="K16" s="2"/>
    </row>
    <row r="17" spans="1:11" ht="13.5">
      <c r="A17" s="2"/>
      <c r="B17" s="2" t="s">
        <v>14</v>
      </c>
      <c r="C17" s="4"/>
      <c r="D17" s="5"/>
      <c r="E17" s="3"/>
      <c r="F17" s="2"/>
      <c r="G17" s="2"/>
      <c r="H17" s="2"/>
      <c r="I17" s="2"/>
      <c r="J17" s="2"/>
      <c r="K17" s="2"/>
    </row>
    <row r="18" spans="1:11" ht="13.5">
      <c r="A18" s="2"/>
      <c r="B18" s="13" t="s">
        <v>2</v>
      </c>
      <c r="C18" s="14" t="s">
        <v>5</v>
      </c>
      <c r="D18" s="15" t="s">
        <v>0</v>
      </c>
      <c r="E18" s="15" t="s">
        <v>1</v>
      </c>
      <c r="F18" s="15" t="s">
        <v>3</v>
      </c>
      <c r="G18" s="15" t="s">
        <v>4</v>
      </c>
      <c r="H18" s="12" t="s">
        <v>6</v>
      </c>
      <c r="I18" s="7"/>
      <c r="J18" s="2"/>
      <c r="K18" s="2"/>
    </row>
    <row r="19" spans="1:11" ht="13.5">
      <c r="A19" s="2"/>
      <c r="B19" s="8">
        <v>100000</v>
      </c>
      <c r="C19" s="8">
        <v>80000</v>
      </c>
      <c r="D19" s="11">
        <v>37469</v>
      </c>
      <c r="E19" s="11">
        <v>37591</v>
      </c>
      <c r="F19" s="10">
        <f>DATEDIF("2002/8/1","2002/12/1","D")</f>
        <v>122</v>
      </c>
      <c r="G19" s="8">
        <f>C19*$C$1*F19/365</f>
        <v>5347.945205479452</v>
      </c>
      <c r="H19" s="22">
        <f>B19-C19-G19</f>
        <v>14652.054794520547</v>
      </c>
      <c r="I19" s="2" t="s">
        <v>30</v>
      </c>
      <c r="J19" s="2"/>
      <c r="K19" s="2"/>
    </row>
    <row r="20" spans="1:11" ht="13.5">
      <c r="A20" s="2"/>
      <c r="B20" s="8" t="s">
        <v>15</v>
      </c>
      <c r="C20" s="8" t="s">
        <v>9</v>
      </c>
      <c r="D20" s="23">
        <f>D15-100000-H19</f>
        <v>533413.6986301369</v>
      </c>
      <c r="E20" s="11" t="s">
        <v>28</v>
      </c>
      <c r="F20" s="10"/>
      <c r="G20" s="8"/>
      <c r="H20" s="16"/>
      <c r="I20" s="2"/>
      <c r="J20" s="2"/>
      <c r="K20" s="2"/>
    </row>
    <row r="21" spans="1:11" ht="13.5">
      <c r="A21" s="2"/>
      <c r="B21" s="8"/>
      <c r="C21" s="8"/>
      <c r="D21" s="17"/>
      <c r="E21" s="11"/>
      <c r="F21" s="10"/>
      <c r="G21" s="8"/>
      <c r="H21" s="16"/>
      <c r="I21" s="2"/>
      <c r="J21" s="2"/>
      <c r="K21" s="2"/>
    </row>
    <row r="22" spans="1:11" ht="13.5">
      <c r="A22" s="2"/>
      <c r="B22" s="2" t="s">
        <v>16</v>
      </c>
      <c r="C22" s="4"/>
      <c r="D22" s="5"/>
      <c r="E22" s="3"/>
      <c r="F22" s="2"/>
      <c r="G22" s="2"/>
      <c r="H22" s="2"/>
      <c r="I22" s="2"/>
      <c r="J22" s="2"/>
      <c r="K22" s="2"/>
    </row>
    <row r="23" spans="1:11" ht="13.5">
      <c r="A23" s="2"/>
      <c r="B23" s="13" t="s">
        <v>2</v>
      </c>
      <c r="C23" s="14" t="s">
        <v>5</v>
      </c>
      <c r="D23" s="15" t="s">
        <v>0</v>
      </c>
      <c r="E23" s="15" t="s">
        <v>1</v>
      </c>
      <c r="F23" s="15" t="s">
        <v>3</v>
      </c>
      <c r="G23" s="15" t="s">
        <v>4</v>
      </c>
      <c r="H23" s="12" t="s">
        <v>6</v>
      </c>
      <c r="I23" s="7"/>
      <c r="J23" s="2"/>
      <c r="K23" s="2"/>
    </row>
    <row r="24" spans="1:11" ht="13.5">
      <c r="A24" s="2"/>
      <c r="B24" s="8">
        <v>100000</v>
      </c>
      <c r="C24" s="8">
        <v>80000</v>
      </c>
      <c r="D24" s="11">
        <v>37469</v>
      </c>
      <c r="E24" s="11">
        <v>37626</v>
      </c>
      <c r="F24" s="10">
        <f>DATEDIF("2002/8/1","2003/1/5","D")</f>
        <v>157</v>
      </c>
      <c r="G24" s="8">
        <f>C24*$C$1*F24/365</f>
        <v>6882.191780821918</v>
      </c>
      <c r="H24" s="22">
        <f>B24-C24-G24</f>
        <v>13117.808219178081</v>
      </c>
      <c r="I24" s="2" t="s">
        <v>30</v>
      </c>
      <c r="J24" s="2"/>
      <c r="K24" s="2"/>
    </row>
    <row r="25" spans="1:11" ht="13.5">
      <c r="A25" s="2"/>
      <c r="B25" s="8" t="s">
        <v>17</v>
      </c>
      <c r="C25" s="8" t="s">
        <v>9</v>
      </c>
      <c r="D25" s="23">
        <f>D20-100000-H24</f>
        <v>420295.89041095885</v>
      </c>
      <c r="E25" s="11" t="s">
        <v>28</v>
      </c>
      <c r="F25" s="10"/>
      <c r="G25" s="8"/>
      <c r="H25" s="16"/>
      <c r="I25" s="2"/>
      <c r="J25" s="2"/>
      <c r="K25" s="2"/>
    </row>
    <row r="26" spans="1:11" ht="13.5">
      <c r="A26" s="2"/>
      <c r="B26" s="8"/>
      <c r="C26" s="8"/>
      <c r="D26" s="17"/>
      <c r="E26" s="11"/>
      <c r="F26" s="10"/>
      <c r="G26" s="8"/>
      <c r="H26" s="16"/>
      <c r="I26" s="2"/>
      <c r="J26" s="2"/>
      <c r="K26" s="2"/>
    </row>
    <row r="27" spans="1:11" ht="13.5">
      <c r="A27" s="2"/>
      <c r="B27" s="2" t="s">
        <v>18</v>
      </c>
      <c r="C27" s="4"/>
      <c r="D27" s="5"/>
      <c r="E27" s="3"/>
      <c r="F27" s="2"/>
      <c r="G27" s="2"/>
      <c r="H27" s="2"/>
      <c r="I27" s="2"/>
      <c r="J27" s="2"/>
      <c r="K27" s="2"/>
    </row>
    <row r="28" spans="1:11" ht="13.5">
      <c r="A28" s="2"/>
      <c r="B28" s="13" t="s">
        <v>2</v>
      </c>
      <c r="C28" s="14" t="s">
        <v>5</v>
      </c>
      <c r="D28" s="15" t="s">
        <v>0</v>
      </c>
      <c r="E28" s="15" t="s">
        <v>1</v>
      </c>
      <c r="F28" s="15" t="s">
        <v>3</v>
      </c>
      <c r="G28" s="15" t="s">
        <v>4</v>
      </c>
      <c r="H28" s="12" t="s">
        <v>6</v>
      </c>
      <c r="I28" s="7"/>
      <c r="J28" s="2"/>
      <c r="K28" s="2"/>
    </row>
    <row r="29" spans="1:11" ht="13.5">
      <c r="A29" s="2"/>
      <c r="B29" s="8">
        <v>100000</v>
      </c>
      <c r="C29" s="8">
        <v>80000</v>
      </c>
      <c r="D29" s="11">
        <v>37469</v>
      </c>
      <c r="E29" s="11">
        <v>37653</v>
      </c>
      <c r="F29" s="10">
        <f>DATEDIF("2002/8/1","2003/2/1","D")</f>
        <v>184</v>
      </c>
      <c r="G29" s="8">
        <f>C29*$C$1*F29/365</f>
        <v>8065.753424657534</v>
      </c>
      <c r="H29" s="22">
        <f>B29-C29-G29</f>
        <v>11934.246575342466</v>
      </c>
      <c r="I29" s="2" t="s">
        <v>30</v>
      </c>
      <c r="J29" s="2"/>
      <c r="K29" s="2"/>
    </row>
    <row r="30" spans="1:11" ht="13.5">
      <c r="A30" s="2"/>
      <c r="B30" s="8" t="s">
        <v>19</v>
      </c>
      <c r="C30" s="8" t="s">
        <v>9</v>
      </c>
      <c r="D30" s="23">
        <f>D25-100000-H29</f>
        <v>308361.64383561636</v>
      </c>
      <c r="E30" s="11" t="s">
        <v>28</v>
      </c>
      <c r="F30" s="10"/>
      <c r="G30" s="8"/>
      <c r="H30" s="16"/>
      <c r="I30" s="2"/>
      <c r="J30" s="2"/>
      <c r="K30" s="2"/>
    </row>
    <row r="31" spans="1:11" ht="13.5">
      <c r="A31" s="2"/>
      <c r="B31" s="8"/>
      <c r="C31" s="8"/>
      <c r="D31" s="17"/>
      <c r="E31" s="11"/>
      <c r="F31" s="10"/>
      <c r="G31" s="8"/>
      <c r="H31" s="16"/>
      <c r="I31" s="2"/>
      <c r="J31" s="2"/>
      <c r="K31" s="2"/>
    </row>
    <row r="32" spans="1:11" ht="13.5">
      <c r="A32" s="2"/>
      <c r="B32" s="2" t="s">
        <v>20</v>
      </c>
      <c r="C32" s="4"/>
      <c r="D32" s="5"/>
      <c r="E32" s="3"/>
      <c r="F32" s="2"/>
      <c r="G32" s="2"/>
      <c r="H32" s="2"/>
      <c r="I32" s="2"/>
      <c r="J32" s="2"/>
      <c r="K32" s="2"/>
    </row>
    <row r="33" spans="1:11" ht="13.5">
      <c r="A33" s="2"/>
      <c r="B33" s="13" t="s">
        <v>2</v>
      </c>
      <c r="C33" s="14" t="s">
        <v>5</v>
      </c>
      <c r="D33" s="15" t="s">
        <v>0</v>
      </c>
      <c r="E33" s="15" t="s">
        <v>1</v>
      </c>
      <c r="F33" s="15" t="s">
        <v>3</v>
      </c>
      <c r="G33" s="15" t="s">
        <v>4</v>
      </c>
      <c r="H33" s="12" t="s">
        <v>6</v>
      </c>
      <c r="I33" s="7"/>
      <c r="J33" s="2"/>
      <c r="K33" s="2"/>
    </row>
    <row r="34" spans="1:11" ht="13.5">
      <c r="A34" s="2"/>
      <c r="B34" s="8">
        <v>100000</v>
      </c>
      <c r="C34" s="8">
        <v>80000</v>
      </c>
      <c r="D34" s="11">
        <v>37469</v>
      </c>
      <c r="E34" s="11">
        <v>37681</v>
      </c>
      <c r="F34" s="10">
        <f>DATEDIF("2002/8/1","2003/3/1","D")</f>
        <v>212</v>
      </c>
      <c r="G34" s="8">
        <f>C34*$C$1*F34/365</f>
        <v>9293.150684931506</v>
      </c>
      <c r="H34" s="22">
        <f>B34-C34-G34</f>
        <v>10706.849315068494</v>
      </c>
      <c r="I34" s="2" t="s">
        <v>31</v>
      </c>
      <c r="J34" s="2"/>
      <c r="K34" s="2"/>
    </row>
    <row r="35" spans="1:11" ht="13.5">
      <c r="A35" s="2"/>
      <c r="B35" s="25" t="s">
        <v>21</v>
      </c>
      <c r="C35" s="25" t="s">
        <v>9</v>
      </c>
      <c r="D35" s="26">
        <f>D30-100000-H34</f>
        <v>197654.79452054788</v>
      </c>
      <c r="E35" s="27" t="s">
        <v>28</v>
      </c>
      <c r="F35" s="10"/>
      <c r="G35" s="8"/>
      <c r="H35" s="16"/>
      <c r="I35" s="2" t="s">
        <v>32</v>
      </c>
      <c r="J35" s="2"/>
      <c r="K35" s="2"/>
    </row>
    <row r="36" spans="1:11" ht="13.5">
      <c r="A36" s="2"/>
      <c r="B36" s="8"/>
      <c r="C36" s="8"/>
      <c r="D36" s="17"/>
      <c r="E36" s="11"/>
      <c r="F36" s="10"/>
      <c r="G36" s="8"/>
      <c r="H36" s="16"/>
      <c r="I36" s="2"/>
      <c r="J36" s="2"/>
      <c r="K36" s="2"/>
    </row>
    <row r="37" spans="1:11" ht="13.5">
      <c r="A37" s="2"/>
      <c r="B37" s="2" t="s">
        <v>22</v>
      </c>
      <c r="C37" s="4"/>
      <c r="D37" s="5"/>
      <c r="E37" s="3"/>
      <c r="F37" s="2"/>
      <c r="G37" s="2"/>
      <c r="H37" s="2"/>
      <c r="I37" s="2"/>
      <c r="J37" s="2"/>
      <c r="K37" s="2"/>
    </row>
    <row r="38" spans="1:11" ht="13.5">
      <c r="A38" s="2"/>
      <c r="B38" s="13" t="s">
        <v>2</v>
      </c>
      <c r="C38" s="14" t="s">
        <v>5</v>
      </c>
      <c r="D38" s="15" t="s">
        <v>0</v>
      </c>
      <c r="E38" s="15" t="s">
        <v>1</v>
      </c>
      <c r="F38" s="15" t="s">
        <v>3</v>
      </c>
      <c r="G38" s="15" t="s">
        <v>4</v>
      </c>
      <c r="H38" s="12" t="s">
        <v>6</v>
      </c>
      <c r="I38" s="7"/>
      <c r="J38" s="2"/>
      <c r="K38" s="2"/>
    </row>
    <row r="39" spans="1:11" ht="13.5">
      <c r="A39" s="2"/>
      <c r="B39" s="8">
        <v>100000</v>
      </c>
      <c r="C39" s="8">
        <v>80000</v>
      </c>
      <c r="D39" s="11">
        <v>37469</v>
      </c>
      <c r="E39" s="11">
        <v>37712</v>
      </c>
      <c r="F39" s="10">
        <f>DATEDIF("2002/8/1","2003/4/1","D")</f>
        <v>243</v>
      </c>
      <c r="G39" s="8">
        <f>C39*$C$1*F39/365</f>
        <v>10652.054794520547</v>
      </c>
      <c r="H39" s="22">
        <f>B39-C39-G39</f>
        <v>9347.945205479453</v>
      </c>
      <c r="I39" s="2" t="s">
        <v>33</v>
      </c>
      <c r="J39" s="2"/>
      <c r="K39" s="2"/>
    </row>
    <row r="40" spans="1:11" ht="13.5">
      <c r="A40" s="2"/>
      <c r="B40" s="8" t="s">
        <v>23</v>
      </c>
      <c r="C40" s="8" t="s">
        <v>9</v>
      </c>
      <c r="D40" s="23">
        <f>D35-100000-H39</f>
        <v>88306.84931506842</v>
      </c>
      <c r="E40" s="11" t="s">
        <v>28</v>
      </c>
      <c r="F40" s="10"/>
      <c r="G40" s="8"/>
      <c r="H40" s="16"/>
      <c r="I40" s="2"/>
      <c r="J40" s="2"/>
      <c r="K40" s="2"/>
    </row>
    <row r="41" spans="1:11" ht="13.5">
      <c r="A41" s="2"/>
      <c r="B41" s="8"/>
      <c r="C41" s="8"/>
      <c r="D41" s="17"/>
      <c r="E41" s="11"/>
      <c r="F41" s="10"/>
      <c r="G41" s="8"/>
      <c r="H41" s="16"/>
      <c r="I41" s="2"/>
      <c r="J41" s="2"/>
      <c r="K41" s="2"/>
    </row>
    <row r="42" spans="1:11" ht="13.5">
      <c r="A42" s="18"/>
      <c r="B42" s="2" t="s">
        <v>24</v>
      </c>
      <c r="C42" s="4"/>
      <c r="D42" s="5"/>
      <c r="E42" s="3"/>
      <c r="F42" s="2"/>
      <c r="G42" s="2"/>
      <c r="H42" s="2"/>
      <c r="I42" s="2"/>
      <c r="J42" s="7"/>
      <c r="K42" s="7"/>
    </row>
    <row r="43" spans="1:11" ht="13.5">
      <c r="A43" s="10"/>
      <c r="B43" s="13" t="s">
        <v>2</v>
      </c>
      <c r="C43" s="14" t="s">
        <v>5</v>
      </c>
      <c r="D43" s="15" t="s">
        <v>0</v>
      </c>
      <c r="E43" s="15" t="s">
        <v>1</v>
      </c>
      <c r="F43" s="15" t="s">
        <v>3</v>
      </c>
      <c r="G43" s="15" t="s">
        <v>4</v>
      </c>
      <c r="H43" s="12" t="s">
        <v>6</v>
      </c>
      <c r="I43" s="7"/>
      <c r="J43" s="2"/>
      <c r="K43" s="2"/>
    </row>
    <row r="44" spans="1:11" ht="13.5">
      <c r="A44" s="10"/>
      <c r="B44" s="8">
        <v>100000</v>
      </c>
      <c r="C44" s="8">
        <v>80000</v>
      </c>
      <c r="D44" s="11">
        <v>37469</v>
      </c>
      <c r="E44" s="11">
        <v>37742</v>
      </c>
      <c r="F44" s="10">
        <f>DATEDIF("2002/8/1","2003/5/1","D")</f>
        <v>273</v>
      </c>
      <c r="G44" s="8">
        <f>C44*$C$1*F44/365</f>
        <v>11967.123287671233</v>
      </c>
      <c r="H44" s="22">
        <f>B44-C44-G44</f>
        <v>8032.876712328767</v>
      </c>
      <c r="I44" s="2"/>
      <c r="J44" s="2"/>
      <c r="K44" s="2"/>
    </row>
    <row r="45" spans="1:11" ht="13.5">
      <c r="A45" s="10"/>
      <c r="B45" s="8" t="s">
        <v>25</v>
      </c>
      <c r="C45" s="8" t="s">
        <v>26</v>
      </c>
      <c r="D45" s="17"/>
      <c r="E45" s="23">
        <f>ABS(D40-100000-H44)</f>
        <v>19726.027397260346</v>
      </c>
      <c r="F45" s="10" t="s">
        <v>27</v>
      </c>
      <c r="G45" s="8"/>
      <c r="H45" s="16"/>
      <c r="I45" s="2"/>
      <c r="J45" s="2"/>
      <c r="K45" s="2"/>
    </row>
    <row r="46" spans="1:11" ht="13.5">
      <c r="A46" s="10"/>
      <c r="B46" s="10"/>
      <c r="C46" s="19"/>
      <c r="D46" s="19"/>
      <c r="E46" s="10"/>
      <c r="F46" s="10"/>
      <c r="G46" s="10"/>
      <c r="H46" s="19"/>
      <c r="I46" s="20"/>
      <c r="J46" s="2"/>
      <c r="K46" s="2"/>
    </row>
    <row r="47" spans="1:11" ht="13.5">
      <c r="A47" s="10"/>
      <c r="B47" s="10"/>
      <c r="C47" s="19"/>
      <c r="D47" s="19"/>
      <c r="E47" s="10"/>
      <c r="F47" s="10"/>
      <c r="G47" s="10"/>
      <c r="H47" s="19"/>
      <c r="I47" s="20"/>
      <c r="J47" s="2"/>
      <c r="K47" s="2"/>
    </row>
    <row r="48" spans="1:11" ht="13.5">
      <c r="A48" s="10"/>
      <c r="B48" s="10"/>
      <c r="C48" s="19"/>
      <c r="D48" s="19"/>
      <c r="E48" s="10"/>
      <c r="F48" s="10"/>
      <c r="G48" s="10"/>
      <c r="H48" s="19"/>
      <c r="I48" s="20"/>
      <c r="J48" s="2"/>
      <c r="K48" s="2"/>
    </row>
    <row r="49" spans="1:11" ht="13.5">
      <c r="A49" s="10"/>
      <c r="B49" s="10"/>
      <c r="C49" s="19"/>
      <c r="D49" s="19"/>
      <c r="E49" s="10"/>
      <c r="F49" s="10"/>
      <c r="G49" s="10"/>
      <c r="H49" s="19"/>
      <c r="I49" s="20"/>
      <c r="J49" s="2"/>
      <c r="K49" s="2"/>
    </row>
    <row r="50" spans="1:11" ht="13.5">
      <c r="A50" s="10"/>
      <c r="B50" s="10"/>
      <c r="C50" s="19"/>
      <c r="D50" s="19"/>
      <c r="E50" s="10"/>
      <c r="F50" s="10"/>
      <c r="G50" s="10"/>
      <c r="H50" s="19"/>
      <c r="I50" s="20"/>
      <c r="J50" s="2"/>
      <c r="K50" s="2"/>
    </row>
    <row r="51" spans="1:11" ht="13.5">
      <c r="A51" s="10"/>
      <c r="B51" s="10"/>
      <c r="C51" s="19"/>
      <c r="D51" s="19"/>
      <c r="E51" s="10"/>
      <c r="F51" s="10"/>
      <c r="G51" s="10"/>
      <c r="H51" s="19"/>
      <c r="I51" s="20"/>
      <c r="J51" s="2"/>
      <c r="K51" s="2"/>
    </row>
    <row r="52" spans="1:11" ht="13.5">
      <c r="A52" s="10"/>
      <c r="B52" s="10"/>
      <c r="C52" s="19"/>
      <c r="D52" s="19"/>
      <c r="E52" s="10"/>
      <c r="F52" s="10"/>
      <c r="G52" s="10"/>
      <c r="H52" s="19"/>
      <c r="I52" s="20"/>
      <c r="J52" s="2"/>
      <c r="K52" s="2"/>
    </row>
    <row r="53" spans="1:11" ht="13.5">
      <c r="A53" s="10"/>
      <c r="B53" s="10"/>
      <c r="C53" s="19"/>
      <c r="D53" s="19"/>
      <c r="E53" s="10"/>
      <c r="F53" s="10"/>
      <c r="G53" s="10"/>
      <c r="H53" s="10"/>
      <c r="I53" s="20"/>
      <c r="J53" s="2"/>
      <c r="K53" s="2"/>
    </row>
    <row r="54" spans="1:11" ht="13.5">
      <c r="A54" s="10"/>
      <c r="B54" s="10"/>
      <c r="C54" s="19"/>
      <c r="D54" s="19"/>
      <c r="E54" s="19"/>
      <c r="F54" s="10"/>
      <c r="G54" s="10"/>
      <c r="H54" s="21"/>
      <c r="I54" s="10"/>
      <c r="J54" s="2"/>
      <c r="K54" s="2"/>
    </row>
    <row r="55" spans="1:11" ht="13.5">
      <c r="A55" s="10"/>
      <c r="B55" s="10"/>
      <c r="C55" s="19"/>
      <c r="D55" s="19"/>
      <c r="E55" s="19"/>
      <c r="F55" s="10"/>
      <c r="G55" s="10"/>
      <c r="H55" s="21"/>
      <c r="I55" s="10"/>
      <c r="J55" s="2"/>
      <c r="K55" s="2"/>
    </row>
    <row r="56" spans="1:11" ht="13.5">
      <c r="A56" s="10"/>
      <c r="B56" s="10"/>
      <c r="C56" s="19"/>
      <c r="D56" s="19"/>
      <c r="E56" s="19"/>
      <c r="F56" s="10"/>
      <c r="G56" s="10"/>
      <c r="H56" s="21"/>
      <c r="I56" s="10"/>
      <c r="J56" s="2"/>
      <c r="K56" s="2"/>
    </row>
    <row r="57" spans="1:11" ht="13.5">
      <c r="A57" s="10"/>
      <c r="B57" s="10"/>
      <c r="C57" s="19"/>
      <c r="D57" s="19"/>
      <c r="E57" s="19"/>
      <c r="F57" s="10"/>
      <c r="G57" s="10"/>
      <c r="H57" s="21"/>
      <c r="I57" s="10"/>
      <c r="J57" s="2"/>
      <c r="K57" s="2"/>
    </row>
    <row r="58" spans="1:11" ht="13.5">
      <c r="A58" s="10"/>
      <c r="B58" s="10"/>
      <c r="C58" s="19"/>
      <c r="D58" s="10"/>
      <c r="E58" s="19"/>
      <c r="F58" s="10"/>
      <c r="G58" s="10"/>
      <c r="H58" s="21"/>
      <c r="I58" s="10"/>
      <c r="J58" s="2"/>
      <c r="K58" s="2"/>
    </row>
    <row r="59" spans="1:11" ht="13.5">
      <c r="A59" s="10"/>
      <c r="B59" s="10"/>
      <c r="C59" s="19"/>
      <c r="D59" s="10"/>
      <c r="E59" s="19"/>
      <c r="F59" s="10"/>
      <c r="G59" s="10"/>
      <c r="H59" s="21"/>
      <c r="I59" s="10"/>
      <c r="J59" s="2"/>
      <c r="K59" s="2"/>
    </row>
    <row r="60" spans="1:11" ht="13.5">
      <c r="A60" s="10"/>
      <c r="B60" s="10"/>
      <c r="C60" s="19"/>
      <c r="D60" s="10"/>
      <c r="E60" s="19"/>
      <c r="F60" s="10"/>
      <c r="G60" s="10"/>
      <c r="H60" s="21"/>
      <c r="I60" s="10"/>
      <c r="J60" s="2"/>
      <c r="K60" s="2"/>
    </row>
    <row r="61" spans="1:11" ht="13.5">
      <c r="A61" s="10"/>
      <c r="B61" s="10"/>
      <c r="C61" s="19"/>
      <c r="D61" s="10"/>
      <c r="E61" s="19"/>
      <c r="F61" s="10"/>
      <c r="G61" s="10"/>
      <c r="H61" s="21"/>
      <c r="I61" s="10"/>
      <c r="J61" s="2"/>
      <c r="K61" s="2"/>
    </row>
    <row r="62" spans="1:11" ht="13.5">
      <c r="A62" s="10"/>
      <c r="B62" s="10"/>
      <c r="C62" s="19"/>
      <c r="D62" s="10"/>
      <c r="E62" s="19"/>
      <c r="F62" s="10"/>
      <c r="G62" s="10"/>
      <c r="H62" s="21"/>
      <c r="I62" s="10"/>
      <c r="J62" s="2"/>
      <c r="K62" s="2"/>
    </row>
    <row r="63" spans="1:11" ht="13.5">
      <c r="A63" s="10"/>
      <c r="B63" s="10"/>
      <c r="C63" s="19"/>
      <c r="D63" s="19"/>
      <c r="E63" s="19"/>
      <c r="F63" s="10"/>
      <c r="G63" s="10"/>
      <c r="H63" s="21"/>
      <c r="I63" s="10"/>
      <c r="J63" s="2"/>
      <c r="K63" s="2"/>
    </row>
    <row r="64" spans="1:11" ht="13.5">
      <c r="A64" s="10"/>
      <c r="B64" s="10"/>
      <c r="C64" s="19"/>
      <c r="D64" s="19"/>
      <c r="E64" s="19"/>
      <c r="F64" s="10"/>
      <c r="G64" s="10"/>
      <c r="H64" s="21"/>
      <c r="I64" s="10"/>
      <c r="J64" s="2"/>
      <c r="K64" s="2"/>
    </row>
    <row r="65" spans="1:11" ht="13.5">
      <c r="A65" s="10"/>
      <c r="B65" s="10"/>
      <c r="C65" s="19"/>
      <c r="D65" s="19"/>
      <c r="E65" s="19"/>
      <c r="F65" s="10"/>
      <c r="G65" s="10"/>
      <c r="H65" s="21"/>
      <c r="I65" s="10"/>
      <c r="J65" s="2"/>
      <c r="K65" s="2"/>
    </row>
    <row r="66" spans="1:11" ht="13.5">
      <c r="A66" s="2"/>
      <c r="B66" s="2"/>
      <c r="C66" s="3"/>
      <c r="D66" s="3"/>
      <c r="E66" s="3"/>
      <c r="F66" s="2"/>
      <c r="G66" s="2"/>
      <c r="H66" s="6"/>
      <c r="I66" s="9"/>
      <c r="J66" s="2"/>
      <c r="K66" s="2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京都大学大学院法学研究科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久和</dc:creator>
  <cp:keywords/>
  <dc:description/>
  <cp:lastModifiedBy>松岡　久和</cp:lastModifiedBy>
  <dcterms:created xsi:type="dcterms:W3CDTF">2005-04-07T15:40:05Z</dcterms:created>
  <dcterms:modified xsi:type="dcterms:W3CDTF">2005-04-10T00:41:53Z</dcterms:modified>
  <cp:category/>
  <cp:version/>
  <cp:contentType/>
  <cp:contentStatus/>
</cp:coreProperties>
</file>